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nsités" sheetId="1" r:id="rId1"/>
  </sheets>
  <definedNames>
    <definedName name="_xlnm.Print_Area" localSheetId="0">'Densités'!$A$5:$X$27</definedName>
  </definedNames>
  <calcPr fullCalcOnLoad="1"/>
</workbook>
</file>

<file path=xl/sharedStrings.xml><?xml version="1.0" encoding="utf-8"?>
<sst xmlns="http://schemas.openxmlformats.org/spreadsheetml/2006/main" count="37" uniqueCount="14">
  <si>
    <t>Or</t>
  </si>
  <si>
    <t>Cuivre</t>
  </si>
  <si>
    <t>Argent</t>
  </si>
  <si>
    <t>Densités</t>
  </si>
  <si>
    <t>OR</t>
  </si>
  <si>
    <t>www.sulka.fr</t>
  </si>
  <si>
    <t>Titre/or</t>
  </si>
  <si>
    <t xml:space="preserve"> Densité</t>
  </si>
  <si>
    <t>Densité</t>
  </si>
  <si>
    <t>Total ajout</t>
  </si>
  <si>
    <t>Titre/argent</t>
  </si>
  <si>
    <t>Ajout/densité</t>
  </si>
  <si>
    <t xml:space="preserve">Poids dans l'air </t>
  </si>
  <si>
    <t>Poids de l'eau déplacée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</si>
</sst>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4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1" fillId="3" borderId="2" xfId="0" applyFont="1" applyFill="1" applyBorder="1" applyAlignment="1" applyProtection="1">
      <alignment/>
      <protection locked="0"/>
    </xf>
    <xf numFmtId="164" fontId="0" fillId="0" borderId="3" xfId="0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1" fillId="4" borderId="0" xfId="0" applyFont="1" applyFill="1" applyBorder="1" applyAlignment="1" applyProtection="1">
      <alignment/>
      <protection locked="0"/>
    </xf>
    <xf numFmtId="164" fontId="1" fillId="2" borderId="5" xfId="0" applyFont="1" applyFill="1" applyBorder="1" applyAlignment="1">
      <alignment/>
    </xf>
    <xf numFmtId="164" fontId="0" fillId="5" borderId="6" xfId="0" applyFont="1" applyFill="1" applyBorder="1" applyAlignment="1">
      <alignment/>
    </xf>
    <xf numFmtId="164" fontId="0" fillId="5" borderId="7" xfId="0" applyFill="1" applyBorder="1" applyAlignment="1">
      <alignment/>
    </xf>
    <xf numFmtId="164" fontId="1" fillId="5" borderId="7" xfId="0" applyFont="1" applyFill="1" applyBorder="1" applyAlignment="1">
      <alignment/>
    </xf>
    <xf numFmtId="165" fontId="1" fillId="6" borderId="8" xfId="0" applyNumberFormat="1" applyFont="1" applyFill="1" applyBorder="1" applyAlignment="1" applyProtection="1">
      <alignment/>
      <protection/>
    </xf>
    <xf numFmtId="164" fontId="1" fillId="2" borderId="9" xfId="0" applyFont="1" applyFill="1" applyBorder="1" applyAlignment="1">
      <alignment horizontal="center"/>
    </xf>
    <xf numFmtId="164" fontId="1" fillId="3" borderId="4" xfId="0" applyFont="1" applyFill="1" applyBorder="1" applyAlignment="1">
      <alignment/>
    </xf>
    <xf numFmtId="164" fontId="0" fillId="3" borderId="0" xfId="0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164" fontId="1" fillId="5" borderId="4" xfId="0" applyFont="1" applyFill="1" applyBorder="1" applyAlignment="1">
      <alignment/>
    </xf>
    <xf numFmtId="164" fontId="0" fillId="5" borderId="0" xfId="0" applyFill="1" applyBorder="1" applyAlignment="1">
      <alignment/>
    </xf>
    <xf numFmtId="165" fontId="1" fillId="5" borderId="5" xfId="0" applyNumberFormat="1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0" fillId="7" borderId="7" xfId="0" applyFill="1" applyBorder="1" applyAlignment="1">
      <alignment/>
    </xf>
    <xf numFmtId="165" fontId="1" fillId="7" borderId="8" xfId="0" applyNumberFormat="1" applyFont="1" applyFill="1" applyBorder="1" applyAlignment="1">
      <alignment/>
    </xf>
    <xf numFmtId="164" fontId="2" fillId="2" borderId="2" xfId="20" applyNumberFormat="1" applyFont="1" applyFill="1" applyBorder="1" applyAlignment="1" applyProtection="1">
      <alignment horizontal="center"/>
      <protection/>
    </xf>
    <xf numFmtId="164" fontId="4" fillId="8" borderId="4" xfId="0" applyFont="1" applyFill="1" applyBorder="1" applyAlignment="1">
      <alignment/>
    </xf>
    <xf numFmtId="164" fontId="4" fillId="8" borderId="0" xfId="0" applyFont="1" applyFill="1" applyBorder="1" applyAlignment="1">
      <alignment/>
    </xf>
    <xf numFmtId="164" fontId="4" fillId="8" borderId="2" xfId="0" applyFont="1" applyFill="1" applyBorder="1" applyAlignment="1">
      <alignment horizontal="right"/>
    </xf>
    <xf numFmtId="164" fontId="4" fillId="8" borderId="2" xfId="0" applyFont="1" applyFill="1" applyBorder="1" applyAlignment="1">
      <alignment/>
    </xf>
    <xf numFmtId="164" fontId="4" fillId="8" borderId="3" xfId="0" applyFont="1" applyFill="1" applyBorder="1" applyAlignment="1">
      <alignment horizontal="right"/>
    </xf>
    <xf numFmtId="164" fontId="4" fillId="8" borderId="5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9" borderId="4" xfId="0" applyFont="1" applyFill="1" applyBorder="1" applyAlignment="1">
      <alignment/>
    </xf>
    <xf numFmtId="164" fontId="0" fillId="9" borderId="0" xfId="0" applyFill="1" applyBorder="1" applyAlignment="1">
      <alignment/>
    </xf>
    <xf numFmtId="164" fontId="0" fillId="9" borderId="5" xfId="0" applyFill="1" applyBorder="1" applyAlignment="1">
      <alignment/>
    </xf>
    <xf numFmtId="165" fontId="1" fillId="9" borderId="0" xfId="0" applyNumberFormat="1" applyFont="1" applyFill="1" applyBorder="1" applyAlignment="1">
      <alignment/>
    </xf>
    <xf numFmtId="165" fontId="1" fillId="9" borderId="5" xfId="0" applyNumberFormat="1" applyFont="1" applyFill="1" applyBorder="1" applyAlignment="1">
      <alignment/>
    </xf>
    <xf numFmtId="164" fontId="1" fillId="6" borderId="5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0" fillId="6" borderId="4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1" fillId="6" borderId="0" xfId="0" applyFont="1" applyFill="1" applyBorder="1" applyAlignment="1">
      <alignment/>
    </xf>
    <xf numFmtId="165" fontId="1" fillId="6" borderId="0" xfId="0" applyNumberFormat="1" applyFont="1" applyFill="1" applyBorder="1" applyAlignment="1">
      <alignment/>
    </xf>
    <xf numFmtId="165" fontId="1" fillId="6" borderId="5" xfId="0" applyNumberFormat="1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0" fillId="2" borderId="0" xfId="0" applyFont="1" applyFill="1" applyAlignment="1">
      <alignment/>
    </xf>
    <xf numFmtId="165" fontId="1" fillId="3" borderId="0" xfId="0" applyNumberFormat="1" applyFont="1" applyFill="1" applyBorder="1" applyAlignment="1">
      <alignment/>
    </xf>
    <xf numFmtId="164" fontId="0" fillId="10" borderId="4" xfId="0" applyFont="1" applyFill="1" applyBorder="1" applyAlignment="1">
      <alignment/>
    </xf>
    <xf numFmtId="164" fontId="0" fillId="10" borderId="0" xfId="0" applyFill="1" applyBorder="1" applyAlignment="1">
      <alignment/>
    </xf>
    <xf numFmtId="164" fontId="1" fillId="10" borderId="0" xfId="0" applyFont="1" applyFill="1" applyBorder="1" applyAlignment="1">
      <alignment/>
    </xf>
    <xf numFmtId="164" fontId="1" fillId="10" borderId="5" xfId="0" applyFont="1" applyFill="1" applyBorder="1" applyAlignment="1">
      <alignment/>
    </xf>
    <xf numFmtId="165" fontId="1" fillId="10" borderId="0" xfId="0" applyNumberFormat="1" applyFont="1" applyFill="1" applyBorder="1" applyAlignment="1">
      <alignment/>
    </xf>
    <xf numFmtId="165" fontId="1" fillId="10" borderId="5" xfId="0" applyNumberFormat="1" applyFont="1" applyFill="1" applyBorder="1" applyAlignment="1">
      <alignment/>
    </xf>
    <xf numFmtId="164" fontId="0" fillId="11" borderId="4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1" fillId="11" borderId="0" xfId="0" applyFont="1" applyFill="1" applyBorder="1" applyAlignment="1">
      <alignment/>
    </xf>
    <xf numFmtId="164" fontId="1" fillId="11" borderId="5" xfId="0" applyFont="1" applyFill="1" applyBorder="1" applyAlignment="1">
      <alignment/>
    </xf>
    <xf numFmtId="164" fontId="0" fillId="11" borderId="6" xfId="0" applyFont="1" applyFill="1" applyBorder="1" applyAlignment="1">
      <alignment/>
    </xf>
    <xf numFmtId="164" fontId="0" fillId="11" borderId="7" xfId="0" applyFill="1" applyBorder="1" applyAlignment="1">
      <alignment/>
    </xf>
    <xf numFmtId="165" fontId="1" fillId="11" borderId="7" xfId="0" applyNumberFormat="1" applyFont="1" applyFill="1" applyBorder="1" applyAlignment="1">
      <alignment/>
    </xf>
    <xf numFmtId="165" fontId="1" fillId="11" borderId="8" xfId="0" applyNumberFormat="1" applyFont="1" applyFill="1" applyBorder="1" applyAlignment="1">
      <alignment/>
    </xf>
    <xf numFmtId="164" fontId="1" fillId="12" borderId="1" xfId="0" applyFont="1" applyFill="1" applyBorder="1" applyAlignment="1">
      <alignment/>
    </xf>
    <xf numFmtId="164" fontId="1" fillId="12" borderId="2" xfId="0" applyFont="1" applyFill="1" applyBorder="1" applyAlignment="1">
      <alignment/>
    </xf>
    <xf numFmtId="164" fontId="1" fillId="12" borderId="2" xfId="0" applyFont="1" applyFill="1" applyBorder="1" applyAlignment="1">
      <alignment horizontal="right"/>
    </xf>
    <xf numFmtId="164" fontId="1" fillId="12" borderId="3" xfId="0" applyFont="1" applyFill="1" applyBorder="1" applyAlignment="1">
      <alignment horizontal="right"/>
    </xf>
    <xf numFmtId="164" fontId="1" fillId="12" borderId="6" xfId="0" applyFont="1" applyFill="1" applyBorder="1" applyAlignment="1">
      <alignment/>
    </xf>
    <xf numFmtId="164" fontId="0" fillId="12" borderId="7" xfId="0" applyFont="1" applyFill="1" applyBorder="1" applyAlignment="1">
      <alignment/>
    </xf>
    <xf numFmtId="165" fontId="1" fillId="12" borderId="7" xfId="0" applyNumberFormat="1" applyFont="1" applyFill="1" applyBorder="1" applyAlignment="1">
      <alignment/>
    </xf>
    <xf numFmtId="165" fontId="1" fillId="12" borderId="8" xfId="0" applyNumberFormat="1" applyFont="1" applyFill="1" applyBorder="1" applyAlignment="1">
      <alignment/>
    </xf>
    <xf numFmtId="164" fontId="1" fillId="12" borderId="10" xfId="0" applyFont="1" applyFill="1" applyBorder="1" applyAlignment="1" applyProtection="1">
      <alignment/>
      <protection/>
    </xf>
    <xf numFmtId="164" fontId="0" fillId="12" borderId="11" xfId="0" applyFill="1" applyBorder="1" applyAlignment="1" applyProtection="1">
      <alignment/>
      <protection/>
    </xf>
    <xf numFmtId="164" fontId="0" fillId="12" borderId="12" xfId="0" applyFill="1" applyBorder="1" applyAlignment="1" applyProtection="1">
      <alignment/>
      <protection locked="0"/>
    </xf>
    <xf numFmtId="164" fontId="1" fillId="13" borderId="10" xfId="0" applyFont="1" applyFill="1" applyBorder="1" applyAlignment="1" applyProtection="1">
      <alignment/>
      <protection/>
    </xf>
    <xf numFmtId="164" fontId="0" fillId="13" borderId="11" xfId="0" applyFill="1" applyBorder="1" applyAlignment="1" applyProtection="1">
      <alignment/>
      <protection/>
    </xf>
    <xf numFmtId="164" fontId="0" fillId="13" borderId="12" xfId="0" applyFill="1" applyBorder="1" applyAlignment="1" applyProtection="1">
      <alignment/>
      <protection locked="0"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 applyProtection="1">
      <alignment/>
      <protection locked="0"/>
    </xf>
    <xf numFmtId="164" fontId="1" fillId="14" borderId="10" xfId="0" applyFont="1" applyFill="1" applyBorder="1" applyAlignment="1" applyProtection="1">
      <alignment/>
      <protection/>
    </xf>
    <xf numFmtId="165" fontId="1" fillId="14" borderId="11" xfId="0" applyNumberFormat="1" applyFont="1" applyFill="1" applyBorder="1" applyAlignment="1" applyProtection="1">
      <alignment/>
      <protection/>
    </xf>
    <xf numFmtId="165" fontId="1" fillId="14" borderId="12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lka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5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5.57421875" style="0" customWidth="1"/>
    <col min="2" max="2" width="15.421875" style="0" customWidth="1"/>
    <col min="3" max="3" width="0.2890625" style="0" customWidth="1"/>
    <col min="4" max="5" width="7.7109375" style="0" customWidth="1"/>
    <col min="6" max="6" width="2.7109375" style="0" customWidth="1"/>
    <col min="7" max="8" width="7.7109375" style="0" customWidth="1"/>
    <col min="9" max="9" width="2.7109375" style="0" customWidth="1"/>
    <col min="10" max="11" width="7.7109375" style="0" customWidth="1"/>
    <col min="12" max="12" width="2.7109375" style="0" customWidth="1"/>
    <col min="13" max="14" width="7.7109375" style="0" customWidth="1"/>
    <col min="15" max="15" width="2.7109375" style="0" customWidth="1"/>
    <col min="16" max="17" width="7.7109375" style="0" customWidth="1"/>
    <col min="18" max="18" width="2.7109375" style="0" customWidth="1"/>
    <col min="19" max="20" width="7.7109375" style="0" customWidth="1"/>
    <col min="21" max="22" width="0" style="0" hidden="1" customWidth="1"/>
    <col min="23" max="23" width="4.57421875" style="0" customWidth="1"/>
  </cols>
  <sheetData>
    <row r="1" spans="1:47" ht="12.75">
      <c r="A1" s="1"/>
      <c r="B1" s="2" t="s">
        <v>0</v>
      </c>
      <c r="C1" s="3"/>
      <c r="D1" s="4">
        <v>250</v>
      </c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.75">
      <c r="A2" s="1"/>
      <c r="B2" s="6" t="s">
        <v>1</v>
      </c>
      <c r="C2" s="7" t="e">
        <f>#REF!+25</f>
        <v>#REF!</v>
      </c>
      <c r="D2" s="8">
        <v>700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0" t="s">
        <v>2</v>
      </c>
      <c r="C3" s="11" t="e">
        <f>100-C2</f>
        <v>#REF!</v>
      </c>
      <c r="D3" s="12">
        <f>1000-D1-D2</f>
        <v>50</v>
      </c>
      <c r="E3" s="13">
        <f>SUM(1000/((D1/$D$6)+(D3/$D$7)+(D2/$D$8)))</f>
        <v>10.395534663747034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"/>
      <c r="B5" s="14" t="s">
        <v>3</v>
      </c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5" t="s">
        <v>4</v>
      </c>
      <c r="C6" s="16"/>
      <c r="D6" s="17">
        <v>19.3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8" t="s">
        <v>2</v>
      </c>
      <c r="C7" s="19"/>
      <c r="D7" s="20">
        <v>10.49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21" t="s">
        <v>1</v>
      </c>
      <c r="C8" s="22"/>
      <c r="D8" s="23">
        <v>8.92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24" t="s">
        <v>5</v>
      </c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"/>
      <c r="B10" s="25" t="s">
        <v>6</v>
      </c>
      <c r="C10" s="26"/>
      <c r="D10" s="26">
        <v>750</v>
      </c>
      <c r="E10" s="27" t="s">
        <v>7</v>
      </c>
      <c r="F10" s="28"/>
      <c r="G10" s="28">
        <v>775</v>
      </c>
      <c r="H10" s="27" t="s">
        <v>8</v>
      </c>
      <c r="I10" s="28"/>
      <c r="J10" s="28">
        <f>D10+50</f>
        <v>800</v>
      </c>
      <c r="K10" s="27" t="s">
        <v>8</v>
      </c>
      <c r="L10" s="28"/>
      <c r="M10" s="28">
        <f>J10+50</f>
        <v>850</v>
      </c>
      <c r="N10" s="27" t="s">
        <v>8</v>
      </c>
      <c r="O10" s="28"/>
      <c r="P10" s="28">
        <f>M10+50</f>
        <v>900</v>
      </c>
      <c r="Q10" s="27" t="s">
        <v>8</v>
      </c>
      <c r="R10" s="28"/>
      <c r="S10" s="28">
        <f>P10+50</f>
        <v>950</v>
      </c>
      <c r="T10" s="29" t="s">
        <v>8</v>
      </c>
      <c r="U10" s="28">
        <f>S10+50</f>
        <v>1000</v>
      </c>
      <c r="V10" s="29" t="s">
        <v>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"/>
      <c r="B11" s="25" t="s">
        <v>9</v>
      </c>
      <c r="C11" s="26"/>
      <c r="D11" s="26">
        <f>1000-D10</f>
        <v>250</v>
      </c>
      <c r="E11" s="26"/>
      <c r="F11" s="26"/>
      <c r="G11" s="26">
        <v>225</v>
      </c>
      <c r="H11" s="26"/>
      <c r="I11" s="26"/>
      <c r="J11" s="26">
        <f>1000-J10</f>
        <v>200</v>
      </c>
      <c r="K11" s="26"/>
      <c r="L11" s="26"/>
      <c r="M11" s="26">
        <f>1000-M10</f>
        <v>150</v>
      </c>
      <c r="N11" s="26"/>
      <c r="O11" s="26"/>
      <c r="P11" s="26">
        <f>1000-P10</f>
        <v>100</v>
      </c>
      <c r="Q11" s="26"/>
      <c r="R11" s="26"/>
      <c r="S11" s="26">
        <f>1000-S10</f>
        <v>50</v>
      </c>
      <c r="T11" s="30"/>
      <c r="U11" s="26">
        <f>1000-U10</f>
        <v>0</v>
      </c>
      <c r="V11" s="3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2"/>
      <c r="V12" s="3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"/>
      <c r="B13" s="34" t="s">
        <v>1</v>
      </c>
      <c r="C13" s="35">
        <v>0</v>
      </c>
      <c r="D13" s="35">
        <f>D$11*$C13/100</f>
        <v>0</v>
      </c>
      <c r="E13" s="35"/>
      <c r="F13" s="35"/>
      <c r="G13" s="35">
        <v>0</v>
      </c>
      <c r="H13" s="35"/>
      <c r="I13" s="35"/>
      <c r="J13" s="35">
        <f>J$11*$C13/100</f>
        <v>0</v>
      </c>
      <c r="K13" s="35"/>
      <c r="L13" s="35"/>
      <c r="M13" s="35">
        <f>M$11*$C13/100</f>
        <v>0</v>
      </c>
      <c r="N13" s="35"/>
      <c r="O13" s="35"/>
      <c r="P13" s="35">
        <f>P$11*$C13/100</f>
        <v>0</v>
      </c>
      <c r="Q13" s="35"/>
      <c r="R13" s="35"/>
      <c r="S13" s="35">
        <f>S$11*$C13/100</f>
        <v>0</v>
      </c>
      <c r="T13" s="36"/>
      <c r="U13" s="32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"/>
      <c r="B14" s="34" t="s">
        <v>2</v>
      </c>
      <c r="C14" s="35">
        <f>100-C13</f>
        <v>100</v>
      </c>
      <c r="D14" s="35">
        <f>D$11*$C14/100</f>
        <v>250</v>
      </c>
      <c r="E14" s="37">
        <f>SUM(1000/((D$10/$D$6)+(D14/$D$7)))</f>
        <v>15.95091589521371</v>
      </c>
      <c r="F14" s="35"/>
      <c r="G14" s="35">
        <v>225</v>
      </c>
      <c r="H14" s="37">
        <f>SUM(1000/((G$10/$D$6)+(G14/$D$7)))</f>
        <v>16.232596363927918</v>
      </c>
      <c r="I14" s="35"/>
      <c r="J14" s="35">
        <f>J$11*$C14/100</f>
        <v>200</v>
      </c>
      <c r="K14" s="37">
        <f>SUM(1000/((J$10/$D$6)+(J14/$D$7)))</f>
        <v>16.524404178909567</v>
      </c>
      <c r="L14" s="35"/>
      <c r="M14" s="35">
        <f>M$11*$C14/100</f>
        <v>150</v>
      </c>
      <c r="N14" s="37">
        <f>SUM(1000/((M$10/$D$6)+(M14/$D$7)))</f>
        <v>17.140667993057612</v>
      </c>
      <c r="O14" s="35"/>
      <c r="P14" s="35">
        <f>P$11*$C14/100</f>
        <v>100</v>
      </c>
      <c r="Q14" s="37">
        <f>SUM(1000/((P$10/$D$6)+(P14/$D$7)))</f>
        <v>17.804678568287752</v>
      </c>
      <c r="R14" s="35"/>
      <c r="S14" s="35">
        <f>S$11*$C14/100</f>
        <v>50</v>
      </c>
      <c r="T14" s="38">
        <f>SUM(1000/((S$10/$D$6)+(S14/$D$7)))</f>
        <v>18.522208499153745</v>
      </c>
      <c r="U14" s="32"/>
      <c r="V14" s="39">
        <v>19.3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"/>
      <c r="B15" s="31"/>
      <c r="C15" s="32"/>
      <c r="D15" s="32"/>
      <c r="E15" s="40"/>
      <c r="F15" s="32"/>
      <c r="G15" s="32"/>
      <c r="H15" s="40"/>
      <c r="I15" s="32"/>
      <c r="J15" s="32"/>
      <c r="K15" s="40"/>
      <c r="L15" s="32"/>
      <c r="M15" s="32"/>
      <c r="N15" s="40"/>
      <c r="O15" s="32"/>
      <c r="P15" s="32"/>
      <c r="Q15" s="40"/>
      <c r="R15" s="32"/>
      <c r="S15" s="32"/>
      <c r="T15" s="9"/>
      <c r="U15" s="32"/>
      <c r="V15" s="3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"/>
      <c r="B16" s="41" t="s">
        <v>1</v>
      </c>
      <c r="C16" s="42">
        <f>C13+25</f>
        <v>25</v>
      </c>
      <c r="D16" s="42">
        <f>D$11*$C16/100</f>
        <v>62.5</v>
      </c>
      <c r="E16" s="43"/>
      <c r="F16" s="42"/>
      <c r="G16" s="42">
        <v>56.25</v>
      </c>
      <c r="H16" s="43"/>
      <c r="I16" s="42"/>
      <c r="J16" s="42">
        <f>J$11*$C16/100</f>
        <v>50</v>
      </c>
      <c r="K16" s="43"/>
      <c r="L16" s="42"/>
      <c r="M16" s="42">
        <f>M$11*$C16/100</f>
        <v>37.5</v>
      </c>
      <c r="N16" s="43"/>
      <c r="O16" s="42"/>
      <c r="P16" s="42">
        <f>P$11*$C16/100</f>
        <v>25</v>
      </c>
      <c r="Q16" s="43"/>
      <c r="R16" s="42"/>
      <c r="S16" s="42">
        <f>S$11*$C16/100</f>
        <v>12.5</v>
      </c>
      <c r="T16" s="39"/>
      <c r="U16" s="32"/>
      <c r="V16" s="3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"/>
      <c r="B17" s="41" t="s">
        <v>2</v>
      </c>
      <c r="C17" s="42">
        <f>100-C16</f>
        <v>75</v>
      </c>
      <c r="D17" s="42">
        <f>D$11*$C17/100</f>
        <v>187.5</v>
      </c>
      <c r="E17" s="44">
        <f>SUM(1000/((D$10/$D$6)+(D17/$D$7)+(D16/$D$8)))</f>
        <v>15.688490350556469</v>
      </c>
      <c r="F17" s="42"/>
      <c r="G17" s="42">
        <v>168.75</v>
      </c>
      <c r="H17" s="44">
        <f>SUM(1000/((G$10/$D$6)+(G17/$D$7)+(G16/$D$8)))</f>
        <v>15.987659186959151</v>
      </c>
      <c r="I17" s="42"/>
      <c r="J17" s="42">
        <f>J$11*$C17/100</f>
        <v>150</v>
      </c>
      <c r="K17" s="44">
        <f>SUM(1000/((J$10/$D$6)+(J17/$D$7)+(J16/$D$8)))</f>
        <v>16.298459724290584</v>
      </c>
      <c r="L17" s="42"/>
      <c r="M17" s="42">
        <f>M$11*$C17/100</f>
        <v>112.5</v>
      </c>
      <c r="N17" s="44">
        <f>SUM(1000/((M$10/$D$6)+(M17/$D$7)+(M16/$D$8)))</f>
        <v>16.95777911550526</v>
      </c>
      <c r="O17" s="42"/>
      <c r="P17" s="42">
        <f>P$11*$C17/100</f>
        <v>75</v>
      </c>
      <c r="Q17" s="44">
        <f>SUM(1000/((P$10/$D$6)+(P17/$D$7)+(P16/$D$8)))</f>
        <v>17.672690061034768</v>
      </c>
      <c r="R17" s="42"/>
      <c r="S17" s="42">
        <f>S$11*$C17/100</f>
        <v>37.5</v>
      </c>
      <c r="T17" s="45">
        <f>SUM(1000/((S$10/$D$6)+(S17/$D$7)+(S16/$D$8)))</f>
        <v>18.450532953642757</v>
      </c>
      <c r="U17" s="32"/>
      <c r="V17" s="3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"/>
      <c r="B18" s="31"/>
      <c r="C18" s="32"/>
      <c r="D18" s="32"/>
      <c r="E18" s="40"/>
      <c r="F18" s="32"/>
      <c r="G18" s="32"/>
      <c r="H18" s="40"/>
      <c r="I18" s="32"/>
      <c r="J18" s="32"/>
      <c r="K18" s="40"/>
      <c r="L18" s="32"/>
      <c r="M18" s="32"/>
      <c r="N18" s="40"/>
      <c r="O18" s="32"/>
      <c r="P18" s="32"/>
      <c r="Q18" s="40"/>
      <c r="R18" s="32"/>
      <c r="S18" s="32"/>
      <c r="T18" s="9"/>
      <c r="U18" s="32"/>
      <c r="V18" s="3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"/>
      <c r="B19" s="46" t="s">
        <v>1</v>
      </c>
      <c r="C19" s="16">
        <f>C16+25</f>
        <v>50</v>
      </c>
      <c r="D19" s="16">
        <f>D$11*$C19/100</f>
        <v>125</v>
      </c>
      <c r="E19" s="47"/>
      <c r="F19" s="16"/>
      <c r="G19" s="16">
        <v>112.5</v>
      </c>
      <c r="H19" s="47"/>
      <c r="I19" s="16"/>
      <c r="J19" s="16">
        <f>J$11*$C19/100</f>
        <v>100</v>
      </c>
      <c r="K19" s="47"/>
      <c r="L19" s="16"/>
      <c r="M19" s="16">
        <f>M$11*$C19/100</f>
        <v>75</v>
      </c>
      <c r="N19" s="47"/>
      <c r="O19" s="16"/>
      <c r="P19" s="16">
        <f>P$11*$C19/100</f>
        <v>50</v>
      </c>
      <c r="Q19" s="47"/>
      <c r="R19" s="16"/>
      <c r="S19" s="16">
        <f>S$11*$C19/100</f>
        <v>25</v>
      </c>
      <c r="T19" s="48"/>
      <c r="U19" s="32"/>
      <c r="V19" s="33"/>
      <c r="W19" s="1"/>
      <c r="X19" s="1"/>
      <c r="Y19" s="1"/>
      <c r="Z19" s="4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"/>
      <c r="B20" s="46" t="s">
        <v>2</v>
      </c>
      <c r="C20" s="16">
        <f>100-C19</f>
        <v>50</v>
      </c>
      <c r="D20" s="16">
        <f>D$11*$C20/100</f>
        <v>125</v>
      </c>
      <c r="E20" s="50">
        <f>SUM(1000/((D$10/$D$6)+(D20/$D$7)+(D19/$D$8)))</f>
        <v>15.434559929096883</v>
      </c>
      <c r="F20" s="16"/>
      <c r="G20" s="16">
        <v>112.5</v>
      </c>
      <c r="H20" s="50">
        <f>SUM(1000/((G$10/$D$6)+(G20/$D$7)+(G19/$D$8)))</f>
        <v>15.750003951855348</v>
      </c>
      <c r="I20" s="16"/>
      <c r="J20" s="16">
        <f>J$11*$C20/100</f>
        <v>100</v>
      </c>
      <c r="K20" s="50">
        <f>SUM(1000/((J$10/$D$6)+(J20/$D$7)+(J19/$D$8)))</f>
        <v>16.078610772241728</v>
      </c>
      <c r="L20" s="16"/>
      <c r="M20" s="16">
        <f>M$11*$C20/100</f>
        <v>75</v>
      </c>
      <c r="N20" s="50">
        <f>SUM(1000/((M$10/$D$6)+(M20/$D$7)+(M19/$D$8)))</f>
        <v>16.77875184002253</v>
      </c>
      <c r="O20" s="16"/>
      <c r="P20" s="16">
        <f>P$11*$C20/100</f>
        <v>50</v>
      </c>
      <c r="Q20" s="50">
        <f>SUM(1000/((P$10/$D$6)+(P20/$D$7)+(P19/$D$8)))</f>
        <v>17.542644051345402</v>
      </c>
      <c r="R20" s="16"/>
      <c r="S20" s="16">
        <f>S$11*$C20/100</f>
        <v>25</v>
      </c>
      <c r="T20" s="17">
        <f>SUM(1000/((S$10/$D$6)+(S20/$D$7)+(S19/$D$8)))</f>
        <v>18.379409996693894</v>
      </c>
      <c r="U20" s="32"/>
      <c r="V20" s="3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"/>
      <c r="B21" s="31"/>
      <c r="C21" s="32"/>
      <c r="D21" s="32"/>
      <c r="E21" s="40"/>
      <c r="F21" s="32"/>
      <c r="G21" s="32"/>
      <c r="H21" s="40"/>
      <c r="I21" s="32"/>
      <c r="J21" s="32"/>
      <c r="K21" s="40"/>
      <c r="L21" s="32"/>
      <c r="M21" s="32"/>
      <c r="N21" s="40"/>
      <c r="O21" s="32"/>
      <c r="P21" s="32"/>
      <c r="Q21" s="40"/>
      <c r="R21" s="32"/>
      <c r="S21" s="32"/>
      <c r="T21" s="9"/>
      <c r="U21" s="32"/>
      <c r="V21" s="3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"/>
      <c r="B22" s="51" t="s">
        <v>1</v>
      </c>
      <c r="C22" s="52">
        <f>C19+25</f>
        <v>75</v>
      </c>
      <c r="D22" s="52">
        <f>D$11*$C22/100</f>
        <v>187.5</v>
      </c>
      <c r="E22" s="53"/>
      <c r="F22" s="52"/>
      <c r="G22" s="52">
        <v>168.75</v>
      </c>
      <c r="H22" s="53"/>
      <c r="I22" s="52"/>
      <c r="J22" s="52">
        <f>J$11*$C22/100</f>
        <v>150</v>
      </c>
      <c r="K22" s="53"/>
      <c r="L22" s="52"/>
      <c r="M22" s="52">
        <f>M$11*$C22/100</f>
        <v>112.5</v>
      </c>
      <c r="N22" s="53"/>
      <c r="O22" s="52"/>
      <c r="P22" s="52">
        <f>P$11*$C22/100</f>
        <v>75</v>
      </c>
      <c r="Q22" s="53"/>
      <c r="R22" s="52"/>
      <c r="S22" s="52">
        <f>S$11*$C22/100</f>
        <v>37.5</v>
      </c>
      <c r="T22" s="54"/>
      <c r="U22" s="32"/>
      <c r="V22" s="3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"/>
      <c r="B23" s="51" t="s">
        <v>2</v>
      </c>
      <c r="C23" s="52">
        <f>100-C22</f>
        <v>25</v>
      </c>
      <c r="D23" s="52">
        <f>D$11*$C23/100</f>
        <v>62.5</v>
      </c>
      <c r="E23" s="55">
        <f>SUM(1000/((D$10/$D$6)+(D23/$D$7)+(D22/$D$8)))</f>
        <v>15.188718700597981</v>
      </c>
      <c r="F23" s="52"/>
      <c r="G23" s="52">
        <v>56.25</v>
      </c>
      <c r="H23" s="55">
        <f>SUM(1000/((G$10/$D$6)+(G23/$D$7)+(G22/$D$8)))</f>
        <v>15.519310678696076</v>
      </c>
      <c r="I23" s="52"/>
      <c r="J23" s="52">
        <f>J$11*$C23/100</f>
        <v>50</v>
      </c>
      <c r="K23" s="55">
        <f>SUM(1000/((J$10/$D$6)+(J23/$D$7)+(J22/$D$8)))</f>
        <v>15.864613940124038</v>
      </c>
      <c r="L23" s="52"/>
      <c r="M23" s="52">
        <f>M$11*$C23/100</f>
        <v>37.5</v>
      </c>
      <c r="N23" s="55">
        <f>SUM(1000/((M$10/$D$6)+(M23/$D$7)+(M22/$D$8)))</f>
        <v>16.603465140775008</v>
      </c>
      <c r="O23" s="52"/>
      <c r="P23" s="52">
        <f>P$11*$C23/100</f>
        <v>25</v>
      </c>
      <c r="Q23" s="55">
        <f>SUM(1000/((P$10/$D$6)+(P23/$D$7)+(P22/$D$8)))</f>
        <v>17.414497970360138</v>
      </c>
      <c r="R23" s="52"/>
      <c r="S23" s="52">
        <f>S$11*$C23/100</f>
        <v>12.5</v>
      </c>
      <c r="T23" s="56">
        <f>SUM(1000/((S$10/$D$6)+(S23/$D$7)+(S22/$D$8)))</f>
        <v>18.308833262504983</v>
      </c>
      <c r="U23" s="32"/>
      <c r="V23" s="3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"/>
      <c r="B24" s="31"/>
      <c r="C24" s="32"/>
      <c r="D24" s="32"/>
      <c r="E24" s="40"/>
      <c r="F24" s="32"/>
      <c r="G24" s="32"/>
      <c r="H24" s="40"/>
      <c r="I24" s="32"/>
      <c r="J24" s="32"/>
      <c r="K24" s="40"/>
      <c r="L24" s="32"/>
      <c r="M24" s="32"/>
      <c r="N24" s="40"/>
      <c r="O24" s="32"/>
      <c r="P24" s="32"/>
      <c r="Q24" s="40"/>
      <c r="R24" s="32"/>
      <c r="S24" s="32"/>
      <c r="T24" s="9"/>
      <c r="U24" s="32"/>
      <c r="V24" s="3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"/>
      <c r="B25" s="57" t="s">
        <v>1</v>
      </c>
      <c r="C25" s="58">
        <f>C22+25</f>
        <v>100</v>
      </c>
      <c r="D25" s="58">
        <f>D$11*$C25/100</f>
        <v>250</v>
      </c>
      <c r="E25" s="59"/>
      <c r="F25" s="58"/>
      <c r="G25" s="58">
        <v>225</v>
      </c>
      <c r="H25" s="59"/>
      <c r="I25" s="58"/>
      <c r="J25" s="58">
        <f>J$11*$C25/100</f>
        <v>200</v>
      </c>
      <c r="K25" s="59"/>
      <c r="L25" s="58"/>
      <c r="M25" s="58">
        <f>M$11*$C25/100</f>
        <v>150</v>
      </c>
      <c r="N25" s="59"/>
      <c r="O25" s="58"/>
      <c r="P25" s="58">
        <f>P$11*$C25/100</f>
        <v>100</v>
      </c>
      <c r="Q25" s="59"/>
      <c r="R25" s="58"/>
      <c r="S25" s="58">
        <f>S$11*$C25/100</f>
        <v>50</v>
      </c>
      <c r="T25" s="60"/>
      <c r="U25" s="32"/>
      <c r="V25" s="3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"/>
      <c r="B26" s="61" t="s">
        <v>2</v>
      </c>
      <c r="C26" s="62">
        <f>100-C25</f>
        <v>0</v>
      </c>
      <c r="D26" s="62">
        <f>D$11*$C26/100</f>
        <v>0</v>
      </c>
      <c r="E26" s="63">
        <f>SUM(1000/((D$10/$D$6)+(D26/$D$7)+(D25/$D$8)))</f>
        <v>14.950586191923579</v>
      </c>
      <c r="F26" s="62"/>
      <c r="G26" s="62">
        <v>0</v>
      </c>
      <c r="H26" s="63">
        <f>SUM(1000/((G$10/$D$6)+(G26/$D$7)+(G25/$D$8)))</f>
        <v>15.295277864155302</v>
      </c>
      <c r="I26" s="62"/>
      <c r="J26" s="62">
        <f>J$11*$C26/100</f>
        <v>0</v>
      </c>
      <c r="K26" s="63">
        <f>SUM(1000/((J$10/$D$6)+(J26/$D$7)+(J25/$D$8)))</f>
        <v>15.656238632229904</v>
      </c>
      <c r="L26" s="62"/>
      <c r="M26" s="62">
        <f>M$11*$C26/100</f>
        <v>0</v>
      </c>
      <c r="N26" s="63">
        <f>SUM(1000/((M$10/$D$6)+(M26/$D$7)+(M25/$D$8)))</f>
        <v>16.43180299704114</v>
      </c>
      <c r="O26" s="62"/>
      <c r="P26" s="62">
        <f>P$11*$C26/100</f>
        <v>0</v>
      </c>
      <c r="Q26" s="63">
        <f>SUM(1000/((P$10/$D$6)+(P26/$D$7)+(P25/$D$8)))</f>
        <v>17.28821048403294</v>
      </c>
      <c r="R26" s="62"/>
      <c r="S26" s="62">
        <f>S$11*$C26/100</f>
        <v>0</v>
      </c>
      <c r="T26" s="64">
        <f>SUM(1000/((S$10/$D$6)+(S26/$D$7)+(S25/$D$8)))</f>
        <v>18.23879648267825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5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>
      <c r="A29" s="1"/>
      <c r="B29" s="65" t="s">
        <v>10</v>
      </c>
      <c r="C29" s="66"/>
      <c r="D29" s="66">
        <v>800</v>
      </c>
      <c r="E29" s="67" t="s">
        <v>8</v>
      </c>
      <c r="F29" s="66"/>
      <c r="G29" s="66"/>
      <c r="H29" s="66"/>
      <c r="I29" s="66"/>
      <c r="J29" s="66">
        <v>850</v>
      </c>
      <c r="K29" s="67" t="s">
        <v>8</v>
      </c>
      <c r="L29" s="66"/>
      <c r="M29" s="66">
        <v>900</v>
      </c>
      <c r="N29" s="67" t="s">
        <v>8</v>
      </c>
      <c r="O29" s="66"/>
      <c r="P29" s="66">
        <v>950</v>
      </c>
      <c r="Q29" s="67" t="s">
        <v>8</v>
      </c>
      <c r="R29" s="66"/>
      <c r="S29" s="66">
        <v>1000</v>
      </c>
      <c r="T29" s="68" t="s">
        <v>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>
      <c r="A30" s="1"/>
      <c r="B30" s="69" t="s">
        <v>11</v>
      </c>
      <c r="C30" s="70"/>
      <c r="D30" s="70">
        <f>1000-D29</f>
        <v>200</v>
      </c>
      <c r="E30" s="71">
        <f>SUM(1000/((D$29/$D$7)+(D30/$D$8)))</f>
        <v>10.13329001516136</v>
      </c>
      <c r="F30" s="70"/>
      <c r="G30" s="70"/>
      <c r="H30" s="70"/>
      <c r="I30" s="70"/>
      <c r="J30" s="70">
        <f>1000-J29</f>
        <v>150</v>
      </c>
      <c r="K30" s="71">
        <f>SUM(1000/((J$29/$D$7)+(J30/$D$8)))</f>
        <v>10.220173666102342</v>
      </c>
      <c r="L30" s="70"/>
      <c r="M30" s="70">
        <f>1000-M29</f>
        <v>100</v>
      </c>
      <c r="N30" s="71">
        <f>SUM(1000/((M$29/$D$7)+(M30/$D$8)))</f>
        <v>10.30856009694833</v>
      </c>
      <c r="O30" s="70"/>
      <c r="P30" s="70">
        <f>1000-P29</f>
        <v>50</v>
      </c>
      <c r="Q30" s="71">
        <f>SUM(1000/((P$29/$D$7)+(P30/$D$8)))</f>
        <v>10.398488636995056</v>
      </c>
      <c r="R30" s="70"/>
      <c r="S30" s="70">
        <f>1000-S29</f>
        <v>0</v>
      </c>
      <c r="T30" s="72">
        <f>SUM(1000/((S$29/$D$7)+(S30/$D$8)))</f>
        <v>10.49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1"/>
      <c r="B32" s="73" t="s">
        <v>12</v>
      </c>
      <c r="C32" s="74"/>
      <c r="D32" s="75"/>
      <c r="E32" s="75">
        <v>21.87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1"/>
      <c r="B33" s="76" t="s">
        <v>13</v>
      </c>
      <c r="C33" s="77"/>
      <c r="D33" s="78"/>
      <c r="E33" s="78">
        <v>1.3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1"/>
      <c r="B34" s="79"/>
      <c r="C34" s="80"/>
      <c r="D34" s="81"/>
      <c r="E34" s="8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1"/>
      <c r="B35" s="82" t="s">
        <v>8</v>
      </c>
      <c r="C35" s="83"/>
      <c r="D35" s="84"/>
      <c r="E35" s="84">
        <f>SUM(E32/(E33*1.0017962))</f>
        <v>16.792913491862837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</sheetData>
  <sheetProtection password="D847" sheet="1" selectLockedCells="1"/>
  <mergeCells count="2">
    <mergeCell ref="B5:D5"/>
    <mergeCell ref="B9:D9"/>
  </mergeCells>
  <hyperlinks>
    <hyperlink ref="B9" r:id="rId1" display="www.sulka.f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Sulka</dc:creator>
  <cp:keywords/>
  <dc:description/>
  <cp:lastModifiedBy>Jean Claude Sulka</cp:lastModifiedBy>
  <cp:lastPrinted>2005-03-02T21:16:32Z</cp:lastPrinted>
  <dcterms:created xsi:type="dcterms:W3CDTF">2005-03-02T20:02:39Z</dcterms:created>
  <dcterms:modified xsi:type="dcterms:W3CDTF">2021-11-03T15:30:28Z</dcterms:modified>
  <cp:category/>
  <cp:version/>
  <cp:contentType/>
  <cp:contentStatus/>
  <cp:revision>5</cp:revision>
</cp:coreProperties>
</file>